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70" windowHeight="11505"/>
  </bookViews>
  <sheets>
    <sheet name="综合奖补" sheetId="3" r:id="rId1"/>
    <sheet name="免费教科书测算表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<sst xmlns="http://schemas.openxmlformats.org/spreadsheetml/2006/main" count="64" uniqueCount="64">
  <si>
    <r>
      <rPr>
        <sz val="12"/>
        <color rgb="FF000000"/>
        <rFont val="仿宋_GB2312"/>
        <charset val="134"/>
      </rPr>
      <t>附件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：</t>
    </r>
  </si>
  <si>
    <r>
      <t>2023</t>
    </r>
    <r>
      <rPr>
        <b/>
        <sz val="16"/>
        <color rgb="FF000000"/>
        <rFont val="宋体"/>
        <charset val="134"/>
      </rPr>
      <t>年城乡义务教育综合奖补资金预算表</t>
    </r>
  </si>
  <si>
    <r>
      <rPr>
        <sz val="12"/>
        <color rgb="FF000000"/>
        <rFont val="仿宋_GB2312"/>
        <charset val="134"/>
      </rPr>
      <t>区</t>
    </r>
  </si>
  <si>
    <r>
      <rPr>
        <sz val="12"/>
        <color theme="1"/>
        <rFont val="仿宋_GB2312"/>
        <charset val="134"/>
      </rPr>
      <t>补助项目</t>
    </r>
  </si>
  <si>
    <r>
      <rPr>
        <sz val="12"/>
        <color theme="1"/>
        <rFont val="仿宋_GB2312"/>
        <charset val="134"/>
      </rPr>
      <t>提前下达</t>
    </r>
  </si>
  <si>
    <r>
      <rPr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</si>
  <si>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考核补助</t>
    </r>
  </si>
  <si>
    <r>
      <rPr>
        <sz val="12"/>
        <color theme="1"/>
        <rFont val="仿宋_GB2312"/>
        <charset val="134"/>
      </rPr>
      <t>义务教育教联体建设补助</t>
    </r>
  </si>
  <si>
    <r>
      <rPr>
        <sz val="12"/>
        <color theme="1"/>
        <rFont val="仿宋_GB2312"/>
        <charset val="134"/>
      </rPr>
      <t>特殊补助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</si>
  <si>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</si>
  <si>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中央</t>
    </r>
  </si>
  <si>
    <r>
      <rPr>
        <sz val="12"/>
        <color theme="1"/>
        <rFont val="仿宋_GB2312"/>
        <charset val="134"/>
      </rPr>
      <t>省</t>
    </r>
  </si>
  <si>
    <r>
      <rPr>
        <sz val="12"/>
        <color rgb="FF000000"/>
        <rFont val="仿宋_GB2312"/>
        <charset val="134"/>
      </rPr>
      <t>武汉市合计</t>
    </r>
  </si>
  <si>
    <r>
      <rPr>
        <sz val="12"/>
        <color rgb="FF000000"/>
        <rFont val="仿宋_GB2312"/>
        <charset val="134"/>
      </rPr>
      <t>江岸区</t>
    </r>
  </si>
  <si>
    <r>
      <rPr>
        <sz val="12"/>
        <color theme="1"/>
        <rFont val="仿宋_GB2312"/>
        <charset val="134"/>
      </rPr>
      <t>七一中学教联体</t>
    </r>
  </si>
  <si>
    <r>
      <rPr>
        <sz val="12"/>
        <color rgb="FF000000"/>
        <rFont val="仿宋_GB2312"/>
        <charset val="134"/>
      </rPr>
      <t>江汉区</t>
    </r>
  </si>
  <si>
    <r>
      <rPr>
        <sz val="12"/>
        <color rgb="FF000000"/>
        <rFont val="宋体"/>
        <charset val="134"/>
      </rPr>
      <t>硚</t>
    </r>
    <r>
      <rPr>
        <sz val="12"/>
        <color rgb="FF000000"/>
        <rFont val="仿宋_GB2312"/>
        <charset val="134"/>
      </rPr>
      <t>口区</t>
    </r>
  </si>
  <si>
    <r>
      <rPr>
        <sz val="12"/>
        <color rgb="FF000000"/>
        <rFont val="仿宋_GB2312"/>
        <charset val="134"/>
      </rPr>
      <t>汉阳区</t>
    </r>
  </si>
  <si>
    <r>
      <rPr>
        <sz val="10"/>
        <color theme="1"/>
        <rFont val="仿宋_GB2312"/>
        <charset val="134"/>
      </rPr>
      <t>墨水湖小学联合学区教联体</t>
    </r>
  </si>
  <si>
    <r>
      <rPr>
        <sz val="12"/>
        <color rgb="FF000000"/>
        <rFont val="仿宋_GB2312"/>
        <charset val="134"/>
      </rPr>
      <t>武昌区</t>
    </r>
  </si>
  <si>
    <r>
      <rPr>
        <sz val="12"/>
        <color theme="1"/>
        <rFont val="仿宋_GB2312"/>
        <charset val="134"/>
      </rPr>
      <t>中山路小学教联体</t>
    </r>
  </si>
  <si>
    <r>
      <rPr>
        <sz val="12"/>
        <color rgb="FF000000"/>
        <rFont val="仿宋_GB2312"/>
        <charset val="134"/>
      </rPr>
      <t>青山区</t>
    </r>
  </si>
  <si>
    <r>
      <rPr>
        <sz val="12"/>
        <color rgb="FF000000"/>
        <rFont val="仿宋_GB2312"/>
        <charset val="134"/>
      </rPr>
      <t>洪山区</t>
    </r>
  </si>
  <si>
    <r>
      <rPr>
        <sz val="12"/>
        <color rgb="FF000000"/>
        <rFont val="仿宋_GB2312"/>
        <charset val="134"/>
      </rPr>
      <t>武汉经济开发区</t>
    </r>
  </si>
  <si>
    <r>
      <rPr>
        <sz val="10"/>
        <color theme="1"/>
        <rFont val="仿宋_GB2312"/>
        <charset val="134"/>
      </rPr>
      <t>三角湖小学教育集团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仿宋_GB2312"/>
        <charset val="134"/>
      </rPr>
      <t>万元、实验小学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万元</t>
    </r>
  </si>
  <si>
    <r>
      <rPr>
        <sz val="12"/>
        <color rgb="FF000000"/>
        <rFont val="仿宋_GB2312"/>
        <charset val="134"/>
      </rPr>
      <t>武汉东湖开发区</t>
    </r>
  </si>
  <si>
    <r>
      <rPr>
        <sz val="12"/>
        <color rgb="FF000000"/>
        <rFont val="仿宋_GB2312"/>
        <charset val="134"/>
      </rPr>
      <t>武汉东湖风景区</t>
    </r>
  </si>
  <si>
    <r>
      <rPr>
        <sz val="12"/>
        <color rgb="FF000000"/>
        <rFont val="仿宋_GB2312"/>
        <charset val="134"/>
      </rPr>
      <t>东西湖区</t>
    </r>
  </si>
  <si>
    <r>
      <rPr>
        <sz val="12"/>
        <color rgb="FF000000"/>
        <rFont val="仿宋_GB2312"/>
        <charset val="134"/>
      </rPr>
      <t>汉南区</t>
    </r>
  </si>
  <si>
    <r>
      <rPr>
        <sz val="12"/>
        <color rgb="FF000000"/>
        <rFont val="仿宋_GB2312"/>
        <charset val="134"/>
      </rPr>
      <t>蔡甸区</t>
    </r>
  </si>
  <si>
    <r>
      <rPr>
        <sz val="12"/>
        <color rgb="FF000000"/>
        <rFont val="仿宋_GB2312"/>
        <charset val="134"/>
      </rPr>
      <t>江夏区</t>
    </r>
  </si>
  <si>
    <r>
      <rPr>
        <sz val="10"/>
        <color theme="1"/>
        <rFont val="仿宋_GB2312"/>
        <charset val="134"/>
      </rPr>
      <t>区实验小学教育集团教联体</t>
    </r>
  </si>
  <si>
    <r>
      <rPr>
        <sz val="12"/>
        <color rgb="FF000000"/>
        <rFont val="仿宋_GB2312"/>
        <charset val="134"/>
      </rPr>
      <t>黄陂区</t>
    </r>
  </si>
  <si>
    <r>
      <rPr>
        <sz val="10"/>
        <color theme="1"/>
        <rFont val="仿宋_GB2312"/>
        <charset val="134"/>
      </rPr>
      <t>农村寄宿制学校发展教联体</t>
    </r>
  </si>
  <si>
    <r>
      <rPr>
        <sz val="12"/>
        <color rgb="FF000000"/>
        <rFont val="仿宋_GB2312"/>
        <charset val="134"/>
      </rPr>
      <t>新洲区</t>
    </r>
  </si>
  <si>
    <r>
      <rPr>
        <sz val="10"/>
        <color theme="1"/>
        <rFont val="仿宋_GB2312"/>
        <charset val="134"/>
      </rPr>
      <t>新洲区问津教联体</t>
    </r>
  </si>
  <si>
    <r>
      <rPr>
        <sz val="12"/>
        <color theme="1"/>
        <rFont val="仿宋_GB2312"/>
        <charset val="134"/>
      </rPr>
      <t>市直</t>
    </r>
  </si>
  <si>
    <r>
      <rPr>
        <sz val="12"/>
        <color theme="1"/>
        <rFont val="仿宋_GB2312"/>
        <charset val="134"/>
      </rPr>
      <t>武汉外国语学校</t>
    </r>
  </si>
  <si>
    <r>
      <rPr>
        <sz val="12"/>
        <color theme="1"/>
        <rFont val="仿宋_GB2312"/>
        <charset val="134"/>
      </rPr>
      <t>武外共建教联体</t>
    </r>
  </si>
  <si>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年武汉市城乡义务教育免费教科书中央和省级补助资金预算表</t>
    </r>
  </si>
  <si>
    <r>
      <rPr>
        <sz val="12"/>
        <rFont val="仿宋_GB2312"/>
        <charset val="134"/>
      </rPr>
      <t>区</t>
    </r>
  </si>
  <si>
    <t>城乡义务教育免费教科书中央和省级补助资金（万元）</t>
  </si>
  <si>
    <r>
      <rPr>
        <sz val="12"/>
        <rFont val="仿宋_GB2312"/>
        <charset val="134"/>
      </rPr>
      <t>合计</t>
    </r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</si>
  <si>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秋</t>
    </r>
    <r>
      <rPr>
        <sz val="12"/>
        <rFont val="仿宋_GB2312"/>
        <charset val="0"/>
      </rPr>
      <t>国标教材（元）</t>
    </r>
  </si>
  <si>
    <t>中央核定资金（万元）</t>
  </si>
  <si>
    <r>
      <rPr>
        <sz val="12"/>
        <rFont val="Times New Roman"/>
        <charset val="0"/>
      </rPr>
      <t>2022</t>
    </r>
    <r>
      <rPr>
        <sz val="12"/>
        <rFont val="宋体"/>
        <charset val="0"/>
      </rPr>
      <t>年秋</t>
    </r>
    <r>
      <rPr>
        <sz val="12"/>
        <rFont val="仿宋_GB2312"/>
        <charset val="0"/>
      </rPr>
      <t>地方教材（元）</t>
    </r>
  </si>
  <si>
    <t>省级核定资金（万元）</t>
  </si>
  <si>
    <r>
      <rPr>
        <sz val="12"/>
        <rFont val="仿宋_GB2312"/>
        <charset val="134"/>
      </rPr>
      <t>武汉市合计</t>
    </r>
  </si>
  <si>
    <t>江岸区</t>
  </si>
  <si>
    <t>江汉区</t>
  </si>
  <si>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</t>
    </r>
  </si>
  <si>
    <t>汉阳区</t>
  </si>
  <si>
    <t>武昌区</t>
  </si>
  <si>
    <t>青山区</t>
  </si>
  <si>
    <t>洪山区</t>
  </si>
  <si>
    <t>经开区</t>
  </si>
  <si>
    <r>
      <rPr>
        <sz val="12"/>
        <rFont val="仿宋_GB2312"/>
        <charset val="134"/>
      </rPr>
      <t>东湖高新区</t>
    </r>
  </si>
  <si>
    <r>
      <rPr>
        <sz val="12"/>
        <rFont val="仿宋_GB2312"/>
        <charset val="134"/>
      </rPr>
      <t>东湖风景区</t>
    </r>
  </si>
  <si>
    <t>东西湖区</t>
  </si>
  <si>
    <t>汉南区</t>
  </si>
  <si>
    <t>蔡甸区</t>
  </si>
  <si>
    <t>江夏区</t>
  </si>
  <si>
    <t>黄陂区</t>
  </si>
  <si>
    <t>新洲区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</si>
</sst>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</numFmts>
  <fonts count="37">
    <font>
      <sz val="11"/>
      <color theme="1"/>
      <name val="宋体"/>
      <charset val="134"/>
      <scheme val="minor"/>
    </font>
    <font>
      <b/>
      <sz val="16"/>
      <name val="Times New Roman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b/>
      <sz val="16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0"/>
    </font>
    <font>
      <sz val="12"/>
      <name val="宋体"/>
      <charset val="0"/>
    </font>
    <font>
      <sz val="12"/>
      <color rgb="FF000000"/>
      <name val="仿宋_GB2312"/>
      <charset val="134"/>
    </font>
    <font>
      <b/>
      <sz val="16"/>
      <color rgb="FF000000"/>
      <name val="宋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0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/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3" fontId="0" fillId="0" borderId="0" xfId="8">
      <alignment vertical="center"/>
    </xf>
    <xf numFmtId="0" fontId="5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3" fontId="0" fillId="0" borderId="0" xfId="8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K9" sqref="K9"/>
    </sheetView>
  </sheetViews>
  <sheetFormatPr defaultColWidth="9" defaultRowHeight="25" customHeight="1"/>
  <cols>
    <col min="1" max="1" width="18.7333333333333" style="16" customWidth="1"/>
    <col min="2" max="2" width="11.5083333333333" style="16" customWidth="1"/>
    <col min="3" max="3" width="10.4916666666667" style="16" customWidth="1"/>
    <col min="4" max="4" width="6.19166666666667" style="16" customWidth="1"/>
    <col min="5" max="5" width="8" style="16" customWidth="1"/>
    <col min="6" max="6" width="7.375" style="16" customWidth="1"/>
    <col min="7" max="7" width="5.375" style="16" customWidth="1"/>
    <col min="8" max="8" width="20.3416666666667" style="16" customWidth="1"/>
    <col min="9" max="16384" width="9" style="16"/>
  </cols>
  <sheetData>
    <row r="1" customHeight="1" spans="1:1">
      <c r="A1" s="17" t="s">
        <v>0</v>
      </c>
    </row>
    <row r="2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customHeight="1" spans="1:8">
      <c r="A4" s="13" t="s">
        <v>2</v>
      </c>
      <c r="B4" s="19" t="s">
        <v>3</v>
      </c>
      <c r="C4" s="19"/>
      <c r="D4" s="19"/>
      <c r="E4" s="19" t="s">
        <v>4</v>
      </c>
      <c r="F4" s="19"/>
      <c r="G4" s="19"/>
      <c r="H4" s="19" t="s">
        <v>5</v>
      </c>
    </row>
    <row r="5" ht="46" customHeight="1" spans="1:8">
      <c r="A5" s="13"/>
      <c r="B5" s="20" t="s">
        <v>6</v>
      </c>
      <c r="C5" s="20" t="s">
        <v>7</v>
      </c>
      <c r="D5" s="20" t="s">
        <v>8</v>
      </c>
      <c r="E5" s="19" t="s">
        <v>9</v>
      </c>
      <c r="F5" s="19" t="s">
        <v>10</v>
      </c>
      <c r="G5" s="19" t="s">
        <v>11</v>
      </c>
      <c r="H5" s="19"/>
    </row>
    <row r="6" customHeight="1" spans="1:8">
      <c r="A6" s="13" t="s">
        <v>12</v>
      </c>
      <c r="B6" s="21">
        <f t="shared" ref="B6:G6" si="0">SUM(B7:B23)</f>
        <v>1149</v>
      </c>
      <c r="C6" s="21">
        <f t="shared" si="0"/>
        <v>480</v>
      </c>
      <c r="D6" s="21">
        <f t="shared" si="0"/>
        <v>30</v>
      </c>
      <c r="E6" s="21">
        <f>F6+G6</f>
        <v>1659</v>
      </c>
      <c r="F6" s="21">
        <f t="shared" si="0"/>
        <v>1659</v>
      </c>
      <c r="G6" s="21">
        <f t="shared" si="0"/>
        <v>0</v>
      </c>
      <c r="H6" s="19"/>
    </row>
    <row r="7" customHeight="1" spans="1:8">
      <c r="A7" s="13" t="s">
        <v>13</v>
      </c>
      <c r="B7" s="21"/>
      <c r="C7" s="21">
        <v>60</v>
      </c>
      <c r="D7" s="21"/>
      <c r="E7" s="21">
        <f t="shared" ref="E7:E24" si="1">F7+G7</f>
        <v>60</v>
      </c>
      <c r="F7" s="21">
        <v>60</v>
      </c>
      <c r="G7" s="21"/>
      <c r="H7" s="22" t="s">
        <v>14</v>
      </c>
    </row>
    <row r="8" customHeight="1" spans="1:8">
      <c r="A8" s="13" t="s">
        <v>15</v>
      </c>
      <c r="B8" s="21"/>
      <c r="C8" s="21"/>
      <c r="D8" s="21"/>
      <c r="E8" s="21">
        <f t="shared" si="1"/>
        <v>0</v>
      </c>
      <c r="F8" s="21"/>
      <c r="G8" s="21"/>
      <c r="H8" s="22"/>
    </row>
    <row r="9" customHeight="1" spans="1:8">
      <c r="A9" s="13" t="s">
        <v>16</v>
      </c>
      <c r="B9" s="21"/>
      <c r="C9" s="21"/>
      <c r="D9" s="21"/>
      <c r="E9" s="21">
        <f t="shared" si="1"/>
        <v>0</v>
      </c>
      <c r="F9" s="21"/>
      <c r="G9" s="21"/>
      <c r="H9" s="22"/>
    </row>
    <row r="10" customHeight="1" spans="1:8">
      <c r="A10" s="13" t="s">
        <v>17</v>
      </c>
      <c r="B10" s="21"/>
      <c r="C10" s="21">
        <v>60</v>
      </c>
      <c r="D10" s="21"/>
      <c r="E10" s="21">
        <f t="shared" si="1"/>
        <v>60</v>
      </c>
      <c r="F10" s="21">
        <v>60</v>
      </c>
      <c r="G10" s="21"/>
      <c r="H10" s="23" t="s">
        <v>18</v>
      </c>
    </row>
    <row r="11" customHeight="1" spans="1:8">
      <c r="A11" s="13" t="s">
        <v>19</v>
      </c>
      <c r="B11" s="21">
        <v>183</v>
      </c>
      <c r="C11" s="21">
        <v>60</v>
      </c>
      <c r="D11" s="21"/>
      <c r="E11" s="21">
        <f t="shared" si="1"/>
        <v>243</v>
      </c>
      <c r="F11" s="21">
        <f>B11+C11+D11</f>
        <v>243</v>
      </c>
      <c r="G11" s="21"/>
      <c r="H11" s="22" t="s">
        <v>20</v>
      </c>
    </row>
    <row r="12" customHeight="1" spans="1:8">
      <c r="A12" s="13" t="s">
        <v>21</v>
      </c>
      <c r="B12" s="21"/>
      <c r="C12" s="21"/>
      <c r="D12" s="21"/>
      <c r="E12" s="21">
        <f t="shared" si="1"/>
        <v>0</v>
      </c>
      <c r="F12" s="21"/>
      <c r="G12" s="21"/>
      <c r="H12" s="22"/>
    </row>
    <row r="13" customHeight="1" spans="1:8">
      <c r="A13" s="13" t="s">
        <v>22</v>
      </c>
      <c r="B13" s="21"/>
      <c r="C13" s="21"/>
      <c r="D13" s="21"/>
      <c r="E13" s="21">
        <f t="shared" si="1"/>
        <v>0</v>
      </c>
      <c r="F13" s="21"/>
      <c r="G13" s="21"/>
      <c r="H13" s="22"/>
    </row>
    <row r="14" ht="41" customHeight="1" spans="1:8">
      <c r="A14" s="13" t="s">
        <v>23</v>
      </c>
      <c r="B14" s="21"/>
      <c r="C14" s="21">
        <v>60</v>
      </c>
      <c r="D14" s="21">
        <v>30</v>
      </c>
      <c r="E14" s="21">
        <f t="shared" si="1"/>
        <v>90</v>
      </c>
      <c r="F14" s="21">
        <v>90</v>
      </c>
      <c r="G14" s="21"/>
      <c r="H14" s="23" t="s">
        <v>24</v>
      </c>
    </row>
    <row r="15" customHeight="1" spans="1:8">
      <c r="A15" s="13" t="s">
        <v>25</v>
      </c>
      <c r="B15" s="21"/>
      <c r="C15" s="21"/>
      <c r="D15" s="21"/>
      <c r="E15" s="21">
        <f t="shared" si="1"/>
        <v>0</v>
      </c>
      <c r="F15" s="21"/>
      <c r="G15" s="21"/>
      <c r="H15" s="22"/>
    </row>
    <row r="16" customHeight="1" spans="1:8">
      <c r="A16" s="13" t="s">
        <v>26</v>
      </c>
      <c r="B16" s="21"/>
      <c r="C16" s="21"/>
      <c r="D16" s="21"/>
      <c r="E16" s="21">
        <f t="shared" si="1"/>
        <v>0</v>
      </c>
      <c r="F16" s="21"/>
      <c r="G16" s="21"/>
      <c r="H16" s="22"/>
    </row>
    <row r="17" customHeight="1" spans="1:8">
      <c r="A17" s="13" t="s">
        <v>27</v>
      </c>
      <c r="B17" s="21"/>
      <c r="C17" s="21"/>
      <c r="D17" s="21"/>
      <c r="E17" s="21">
        <f t="shared" si="1"/>
        <v>0</v>
      </c>
      <c r="F17" s="21"/>
      <c r="G17" s="21"/>
      <c r="H17" s="22"/>
    </row>
    <row r="18" customHeight="1" spans="1:8">
      <c r="A18" s="13" t="s">
        <v>28</v>
      </c>
      <c r="B18" s="21"/>
      <c r="C18" s="21"/>
      <c r="D18" s="21"/>
      <c r="E18" s="21">
        <f t="shared" si="1"/>
        <v>0</v>
      </c>
      <c r="F18" s="21"/>
      <c r="G18" s="21"/>
      <c r="H18" s="22"/>
    </row>
    <row r="19" customHeight="1" spans="1:8">
      <c r="A19" s="13" t="s">
        <v>29</v>
      </c>
      <c r="B19" s="21">
        <v>300</v>
      </c>
      <c r="C19" s="21"/>
      <c r="D19" s="21"/>
      <c r="E19" s="21">
        <f t="shared" si="1"/>
        <v>300</v>
      </c>
      <c r="F19" s="21">
        <f t="shared" ref="F19:F22" si="2">B19+C19+D19</f>
        <v>300</v>
      </c>
      <c r="G19" s="21"/>
      <c r="H19" s="22"/>
    </row>
    <row r="20" customHeight="1" spans="1:8">
      <c r="A20" s="13" t="s">
        <v>30</v>
      </c>
      <c r="B20" s="21">
        <v>183</v>
      </c>
      <c r="C20" s="21">
        <v>60</v>
      </c>
      <c r="D20" s="21"/>
      <c r="E20" s="21">
        <f t="shared" si="1"/>
        <v>243</v>
      </c>
      <c r="F20" s="21">
        <f t="shared" si="2"/>
        <v>243</v>
      </c>
      <c r="G20" s="21"/>
      <c r="H20" s="23" t="s">
        <v>31</v>
      </c>
    </row>
    <row r="21" customHeight="1" spans="1:8">
      <c r="A21" s="13" t="s">
        <v>32</v>
      </c>
      <c r="B21" s="21">
        <v>183</v>
      </c>
      <c r="C21" s="21">
        <v>60</v>
      </c>
      <c r="D21" s="21"/>
      <c r="E21" s="21">
        <f t="shared" si="1"/>
        <v>243</v>
      </c>
      <c r="F21" s="21">
        <f t="shared" si="2"/>
        <v>243</v>
      </c>
      <c r="G21" s="21"/>
      <c r="H21" s="23" t="s">
        <v>33</v>
      </c>
    </row>
    <row r="22" customHeight="1" spans="1:8">
      <c r="A22" s="13" t="s">
        <v>34</v>
      </c>
      <c r="B22" s="21">
        <v>300</v>
      </c>
      <c r="C22" s="21">
        <v>60</v>
      </c>
      <c r="D22" s="21"/>
      <c r="E22" s="21">
        <f t="shared" si="1"/>
        <v>360</v>
      </c>
      <c r="F22" s="21">
        <f t="shared" si="2"/>
        <v>360</v>
      </c>
      <c r="G22" s="21"/>
      <c r="H22" s="24" t="s">
        <v>35</v>
      </c>
    </row>
    <row r="23" customHeight="1" spans="1:8">
      <c r="A23" s="19" t="s">
        <v>36</v>
      </c>
      <c r="B23" s="21">
        <f>B24</f>
        <v>0</v>
      </c>
      <c r="C23" s="21">
        <f>C24</f>
        <v>60</v>
      </c>
      <c r="D23" s="21">
        <f>D24</f>
        <v>0</v>
      </c>
      <c r="E23" s="21">
        <f t="shared" si="1"/>
        <v>60</v>
      </c>
      <c r="F23" s="21">
        <f>F24</f>
        <v>60</v>
      </c>
      <c r="G23" s="21">
        <f>G24</f>
        <v>0</v>
      </c>
      <c r="H23" s="22"/>
    </row>
    <row r="24" customHeight="1" spans="1:8">
      <c r="A24" s="19" t="s">
        <v>37</v>
      </c>
      <c r="B24" s="21"/>
      <c r="C24" s="21">
        <v>60</v>
      </c>
      <c r="D24" s="21"/>
      <c r="E24" s="21">
        <f t="shared" si="1"/>
        <v>60</v>
      </c>
      <c r="F24" s="21">
        <v>60</v>
      </c>
      <c r="G24" s="21"/>
      <c r="H24" s="22" t="s">
        <v>38</v>
      </c>
    </row>
  </sheetData>
  <mergeCells count="5">
    <mergeCell ref="A2:H2"/>
    <mergeCell ref="B4:D4"/>
    <mergeCell ref="E4:G4"/>
    <mergeCell ref="A4:A5"/>
    <mergeCell ref="H4:H5"/>
  </mergeCells>
  <pageMargins left="0.629861111111111" right="0.590277777777778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5" sqref="D5"/>
    </sheetView>
  </sheetViews>
  <sheetFormatPr defaultColWidth="9" defaultRowHeight="13.5" outlineLevelCol="7"/>
  <cols>
    <col min="1" max="1" width="18.375" customWidth="1"/>
    <col min="3" max="3" width="15.625" customWidth="1"/>
    <col min="4" max="4" width="11.875" customWidth="1"/>
    <col min="5" max="5" width="15.875" customWidth="1"/>
    <col min="6" max="6" width="12.875" customWidth="1"/>
    <col min="7" max="7" width="15.5" customWidth="1"/>
    <col min="8" max="8" width="16"/>
  </cols>
  <sheetData>
    <row r="1" ht="20.25" spans="1:6">
      <c r="A1" s="1" t="s">
        <v>39</v>
      </c>
      <c r="B1" s="1"/>
      <c r="C1" s="1"/>
      <c r="D1" s="1"/>
      <c r="E1" s="1"/>
      <c r="F1" s="1"/>
    </row>
    <row r="2" ht="15.75" spans="1:6">
      <c r="A2" s="2"/>
      <c r="B2" s="2"/>
      <c r="C2" s="2"/>
      <c r="D2" s="2"/>
      <c r="E2" s="2"/>
      <c r="F2" s="2"/>
    </row>
    <row r="3" ht="15.75" spans="1:6">
      <c r="A3" s="3" t="s">
        <v>40</v>
      </c>
      <c r="B3" s="4" t="s">
        <v>41</v>
      </c>
      <c r="C3" s="4"/>
      <c r="D3" s="4"/>
      <c r="E3" s="4"/>
      <c r="F3" s="4"/>
    </row>
    <row r="4" ht="30" spans="1:6">
      <c r="A4" s="3"/>
      <c r="B4" s="3" t="s">
        <v>42</v>
      </c>
      <c r="C4" s="4" t="s">
        <v>43</v>
      </c>
      <c r="D4" s="5" t="s">
        <v>44</v>
      </c>
      <c r="E4" s="4" t="s">
        <v>45</v>
      </c>
      <c r="F4" s="5" t="s">
        <v>46</v>
      </c>
    </row>
    <row r="5" ht="15.75" spans="1:6">
      <c r="A5" s="3" t="s">
        <v>47</v>
      </c>
      <c r="B5" s="6">
        <f t="shared" ref="B5:B21" si="0">D5+F5</f>
        <v>11691</v>
      </c>
      <c r="C5" s="7">
        <f>SUM(C6:C21)</f>
        <v>63577477.25</v>
      </c>
      <c r="D5" s="6">
        <f>SUM(D6:D21)</f>
        <v>10894</v>
      </c>
      <c r="E5" s="8">
        <f>SUM(E6:E21)</f>
        <v>11864649.5</v>
      </c>
      <c r="F5" s="6">
        <f>SUM(F6:F21)</f>
        <v>797</v>
      </c>
    </row>
    <row r="6" ht="15.75" spans="1:8">
      <c r="A6" s="9" t="s">
        <v>48</v>
      </c>
      <c r="B6" s="6">
        <f t="shared" si="0"/>
        <v>1040</v>
      </c>
      <c r="C6" s="7">
        <v>5688283.65</v>
      </c>
      <c r="D6" s="6">
        <f>ROUND((C6*1.7032)/10000,0)</f>
        <v>969</v>
      </c>
      <c r="E6" s="8">
        <v>1064536</v>
      </c>
      <c r="F6" s="6">
        <f>ROUND(E6*0.6675/10000,0)</f>
        <v>71</v>
      </c>
      <c r="G6" s="10">
        <f>C6*1.7032</f>
        <v>9688284.71268</v>
      </c>
      <c r="H6" s="10">
        <f>E6*0.6675</f>
        <v>710577.78</v>
      </c>
    </row>
    <row r="7" ht="15.75" spans="1:8">
      <c r="A7" s="9" t="s">
        <v>49</v>
      </c>
      <c r="B7" s="6">
        <f t="shared" si="0"/>
        <v>692</v>
      </c>
      <c r="C7" s="7">
        <v>3787734.05</v>
      </c>
      <c r="D7" s="6">
        <f t="shared" ref="D7:D17" si="1">ROUND((C7*1.7032)/10000,0)</f>
        <v>645</v>
      </c>
      <c r="E7" s="8">
        <v>709764.45</v>
      </c>
      <c r="F7" s="6">
        <f t="shared" ref="F7:F17" si="2">ROUND(E7*0.6675/10000,0)</f>
        <v>47</v>
      </c>
      <c r="G7" s="10">
        <f t="shared" ref="G7:G17" si="3">C7*1.7032</f>
        <v>6451268.63396</v>
      </c>
      <c r="H7" s="10">
        <f t="shared" ref="H7:H17" si="4">E7*0.6675</f>
        <v>473767.770375</v>
      </c>
    </row>
    <row r="8" ht="15.75" spans="1:8">
      <c r="A8" s="11" t="s">
        <v>50</v>
      </c>
      <c r="B8" s="6">
        <f t="shared" si="0"/>
        <v>661</v>
      </c>
      <c r="C8" s="7">
        <v>3614218.9</v>
      </c>
      <c r="D8" s="6">
        <f t="shared" si="1"/>
        <v>616</v>
      </c>
      <c r="E8" s="8">
        <v>677090.2</v>
      </c>
      <c r="F8" s="6">
        <f t="shared" si="2"/>
        <v>45</v>
      </c>
      <c r="G8" s="10">
        <f t="shared" si="3"/>
        <v>6155737.63048</v>
      </c>
      <c r="H8" s="10">
        <f t="shared" si="4"/>
        <v>451957.7085</v>
      </c>
    </row>
    <row r="9" ht="15.75" spans="1:8">
      <c r="A9" s="9" t="s">
        <v>51</v>
      </c>
      <c r="B9" s="6">
        <f t="shared" si="0"/>
        <v>781</v>
      </c>
      <c r="C9" s="7">
        <v>4273478.5</v>
      </c>
      <c r="D9" s="6">
        <f t="shared" si="1"/>
        <v>728</v>
      </c>
      <c r="E9" s="8">
        <v>786483.35</v>
      </c>
      <c r="F9" s="6">
        <f>ROUND(E9*0.6675/10000,0)+1</f>
        <v>53</v>
      </c>
      <c r="G9" s="10">
        <f t="shared" si="3"/>
        <v>7278588.5812</v>
      </c>
      <c r="H9" s="10">
        <f t="shared" si="4"/>
        <v>524977.636125</v>
      </c>
    </row>
    <row r="10" ht="15.75" spans="1:8">
      <c r="A10" s="9" t="s">
        <v>52</v>
      </c>
      <c r="B10" s="6">
        <f t="shared" si="0"/>
        <v>1038</v>
      </c>
      <c r="C10" s="7">
        <v>5679507.1</v>
      </c>
      <c r="D10" s="6">
        <f t="shared" si="1"/>
        <v>967</v>
      </c>
      <c r="E10" s="8">
        <v>1061781.2</v>
      </c>
      <c r="F10" s="6">
        <f t="shared" si="2"/>
        <v>71</v>
      </c>
      <c r="G10" s="10">
        <f t="shared" si="3"/>
        <v>9673336.49272</v>
      </c>
      <c r="H10" s="10">
        <f t="shared" si="4"/>
        <v>708738.951</v>
      </c>
    </row>
    <row r="11" ht="15.75" spans="1:8">
      <c r="A11" s="9" t="s">
        <v>53</v>
      </c>
      <c r="B11" s="6">
        <f t="shared" si="0"/>
        <v>558</v>
      </c>
      <c r="C11" s="7">
        <v>3049990.55</v>
      </c>
      <c r="D11" s="6">
        <f>ROUND((C11*1.7032)/10000,0)+1</f>
        <v>520</v>
      </c>
      <c r="E11" s="8">
        <v>567814.75</v>
      </c>
      <c r="F11" s="6">
        <f t="shared" si="2"/>
        <v>38</v>
      </c>
      <c r="G11" s="10">
        <f t="shared" si="3"/>
        <v>5194743.90476</v>
      </c>
      <c r="H11" s="10">
        <f t="shared" si="4"/>
        <v>379016.345625</v>
      </c>
    </row>
    <row r="12" ht="15.75" spans="1:8">
      <c r="A12" s="9" t="s">
        <v>54</v>
      </c>
      <c r="B12" s="6">
        <f t="shared" si="0"/>
        <v>960</v>
      </c>
      <c r="C12" s="7">
        <v>5257012.45</v>
      </c>
      <c r="D12" s="6">
        <f t="shared" si="1"/>
        <v>895</v>
      </c>
      <c r="E12" s="8">
        <v>978256.2</v>
      </c>
      <c r="F12" s="6">
        <f t="shared" si="2"/>
        <v>65</v>
      </c>
      <c r="G12" s="10">
        <f t="shared" si="3"/>
        <v>8953743.60484</v>
      </c>
      <c r="H12" s="10">
        <f t="shared" si="4"/>
        <v>652986.0135</v>
      </c>
    </row>
    <row r="13" ht="15.75" spans="1:8">
      <c r="A13" s="9" t="s">
        <v>55</v>
      </c>
      <c r="B13" s="6">
        <f t="shared" si="0"/>
        <v>339</v>
      </c>
      <c r="C13" s="7">
        <v>1854244.8</v>
      </c>
      <c r="D13" s="6">
        <f t="shared" si="1"/>
        <v>316</v>
      </c>
      <c r="E13" s="8">
        <v>346568.4</v>
      </c>
      <c r="F13" s="6">
        <f t="shared" si="2"/>
        <v>23</v>
      </c>
      <c r="G13" s="10">
        <f t="shared" si="3"/>
        <v>3158149.74336</v>
      </c>
      <c r="H13" s="10">
        <f t="shared" si="4"/>
        <v>231334.407</v>
      </c>
    </row>
    <row r="14" ht="15.75" spans="1:8">
      <c r="A14" s="3" t="s">
        <v>56</v>
      </c>
      <c r="B14" s="6">
        <f t="shared" si="0"/>
        <v>1045</v>
      </c>
      <c r="C14" s="7">
        <v>5715990.8</v>
      </c>
      <c r="D14" s="6">
        <f t="shared" si="1"/>
        <v>974</v>
      </c>
      <c r="E14" s="8">
        <v>1065424</v>
      </c>
      <c r="F14" s="6">
        <f t="shared" si="2"/>
        <v>71</v>
      </c>
      <c r="G14" s="10">
        <f t="shared" si="3"/>
        <v>9735475.53056</v>
      </c>
      <c r="H14" s="10">
        <f t="shared" si="4"/>
        <v>711170.52</v>
      </c>
    </row>
    <row r="15" ht="15.75" spans="1:8">
      <c r="A15" s="3" t="s">
        <v>57</v>
      </c>
      <c r="B15" s="6">
        <f t="shared" si="0"/>
        <v>83</v>
      </c>
      <c r="C15" s="7">
        <v>460091.85</v>
      </c>
      <c r="D15" s="6">
        <f t="shared" si="1"/>
        <v>78</v>
      </c>
      <c r="E15" s="8">
        <v>82084.3</v>
      </c>
      <c r="F15" s="6">
        <f t="shared" si="2"/>
        <v>5</v>
      </c>
      <c r="G15" s="10">
        <f t="shared" si="3"/>
        <v>783628.43892</v>
      </c>
      <c r="H15" s="10">
        <f t="shared" si="4"/>
        <v>54791.27025</v>
      </c>
    </row>
    <row r="16" ht="15.75" spans="1:8">
      <c r="A16" s="9" t="s">
        <v>58</v>
      </c>
      <c r="B16" s="6">
        <f t="shared" si="0"/>
        <v>669</v>
      </c>
      <c r="C16" s="7">
        <v>3659728.35</v>
      </c>
      <c r="D16" s="6">
        <f t="shared" si="1"/>
        <v>623</v>
      </c>
      <c r="E16" s="8">
        <v>682817.05</v>
      </c>
      <c r="F16" s="6">
        <f t="shared" si="2"/>
        <v>46</v>
      </c>
      <c r="G16" s="10">
        <f t="shared" si="3"/>
        <v>6233249.32572</v>
      </c>
      <c r="H16" s="10">
        <f t="shared" si="4"/>
        <v>455780.380875</v>
      </c>
    </row>
    <row r="17" ht="15.75" spans="1:8">
      <c r="A17" s="9" t="s">
        <v>59</v>
      </c>
      <c r="B17" s="6">
        <f t="shared" si="0"/>
        <v>184</v>
      </c>
      <c r="C17" s="7">
        <v>1005608.35</v>
      </c>
      <c r="D17" s="6">
        <f t="shared" si="1"/>
        <v>171</v>
      </c>
      <c r="E17" s="12">
        <v>187164.6</v>
      </c>
      <c r="F17" s="6">
        <f>ROUND(E17*0.6675/10000,0)+1</f>
        <v>13</v>
      </c>
      <c r="G17" s="10">
        <f t="shared" si="3"/>
        <v>1712752.14172</v>
      </c>
      <c r="H17" s="10">
        <f t="shared" si="4"/>
        <v>124932.3705</v>
      </c>
    </row>
    <row r="18" ht="15.75" spans="1:6">
      <c r="A18" s="9" t="s">
        <v>60</v>
      </c>
      <c r="B18" s="6">
        <f t="shared" si="0"/>
        <v>560</v>
      </c>
      <c r="C18" s="7">
        <v>3007745.65</v>
      </c>
      <c r="D18" s="13">
        <v>522</v>
      </c>
      <c r="E18" s="8">
        <v>564725.4</v>
      </c>
      <c r="F18" s="13">
        <v>38</v>
      </c>
    </row>
    <row r="19" ht="15.75" spans="1:6">
      <c r="A19" s="9" t="s">
        <v>61</v>
      </c>
      <c r="B19" s="6">
        <f t="shared" si="0"/>
        <v>858</v>
      </c>
      <c r="C19" s="7">
        <v>4679309.75</v>
      </c>
      <c r="D19" s="13">
        <v>800</v>
      </c>
      <c r="E19" s="8">
        <v>873256.05</v>
      </c>
      <c r="F19" s="13">
        <v>58</v>
      </c>
    </row>
    <row r="20" ht="15.75" spans="1:6">
      <c r="A20" s="9" t="s">
        <v>62</v>
      </c>
      <c r="B20" s="6">
        <f t="shared" si="0"/>
        <v>1283</v>
      </c>
      <c r="C20" s="7">
        <v>6900258.35</v>
      </c>
      <c r="D20" s="13">
        <v>1195</v>
      </c>
      <c r="E20" s="8">
        <v>1293659.15</v>
      </c>
      <c r="F20" s="13">
        <v>88</v>
      </c>
    </row>
    <row r="21" ht="15.75" spans="1:6">
      <c r="A21" s="9" t="s">
        <v>63</v>
      </c>
      <c r="B21" s="6">
        <f t="shared" si="0"/>
        <v>940</v>
      </c>
      <c r="C21" s="7">
        <v>4944274.15</v>
      </c>
      <c r="D21" s="13">
        <v>875</v>
      </c>
      <c r="E21" s="8">
        <v>923224.4</v>
      </c>
      <c r="F21" s="13">
        <v>65</v>
      </c>
    </row>
    <row r="22" spans="3:6">
      <c r="C22" s="14">
        <f>C5-C18-C19-C20-C21</f>
        <v>44045889.35</v>
      </c>
      <c r="D22" s="15">
        <f>10894-D18-D19-D20-D21</f>
        <v>7502</v>
      </c>
      <c r="E22" s="14">
        <f>E5-E18-E19-E20-E21</f>
        <v>8209784.5</v>
      </c>
      <c r="F22" s="15">
        <f>797-F18-F19-F20-F21</f>
        <v>548</v>
      </c>
    </row>
    <row r="23" spans="4:6">
      <c r="D23">
        <f>D22/C22*10000</f>
        <v>1.70322364032366</v>
      </c>
      <c r="F23">
        <f>F22/E22*10000</f>
        <v>0.667496205290163</v>
      </c>
    </row>
  </sheetData>
  <mergeCells count="3">
    <mergeCell ref="A1:F1"/>
    <mergeCell ref="B3:F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综合奖补</vt:lpstr>
      <vt:lpstr>免费教科书测算表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杨利</dc:creator>
  <cp:lastModifiedBy>Administrator</cp:lastModifiedBy>
  <dcterms:created xsi:type="dcterms:W3CDTF">2021-01-07T10:16:00Z</dcterms:created>
  <dcterms:modified xsi:type="dcterms:W3CDTF">2023-01-16T03:04:32Z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